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165" windowWidth="12375" windowHeight="7275"/>
  </bookViews>
  <sheets>
    <sheet name="Sheet1" sheetId="1" r:id="rId1"/>
  </sheets>
  <calcPr calcId="145621"/>
</workbook>
</file>

<file path=xl/calcChain.xml><?xml version="1.0" encoding="utf-8"?>
<calcChain xmlns="http://schemas.openxmlformats.org/spreadsheetml/2006/main">
  <c r="A39" i="1" l="1"/>
  <c r="O31" i="1"/>
  <c r="N31" i="1"/>
  <c r="B15" i="1" l="1"/>
  <c r="B16" i="1" s="1"/>
  <c r="B24" i="1" s="1"/>
  <c r="P24" i="1"/>
  <c r="M31" i="1" l="1"/>
  <c r="B22" i="1"/>
  <c r="P22" i="1"/>
  <c r="P23" i="1"/>
  <c r="P21" i="1"/>
  <c r="P20" i="1"/>
  <c r="P18" i="1"/>
  <c r="P5" i="1"/>
  <c r="P6" i="1"/>
  <c r="P7" i="1"/>
  <c r="P8" i="1"/>
  <c r="P9" i="1"/>
  <c r="P10" i="1"/>
  <c r="P11" i="1"/>
  <c r="P12" i="1"/>
  <c r="P13" i="1"/>
  <c r="P14" i="1"/>
  <c r="P15" i="1"/>
  <c r="P16" i="1"/>
  <c r="P17" i="1"/>
  <c r="P4" i="1"/>
  <c r="P25" i="1" l="1"/>
  <c r="F9" i="1"/>
  <c r="F10" i="1"/>
  <c r="H11" i="1" l="1"/>
  <c r="H12" i="1" s="1"/>
  <c r="H13" i="1" s="1"/>
  <c r="H14" i="1" s="1"/>
  <c r="H15" i="1" s="1"/>
  <c r="H16" i="1" s="1"/>
  <c r="H17" i="1" s="1"/>
  <c r="H18" i="1" s="1"/>
  <c r="H19" i="1" s="1"/>
  <c r="O29" i="1" l="1"/>
  <c r="N29" i="1"/>
  <c r="P29" i="1" s="1"/>
</calcChain>
</file>

<file path=xl/sharedStrings.xml><?xml version="1.0" encoding="utf-8"?>
<sst xmlns="http://schemas.openxmlformats.org/spreadsheetml/2006/main" count="62" uniqueCount="58">
  <si>
    <t>Std Newsprint 27.7 lb USD</t>
  </si>
  <si>
    <t>Month</t>
  </si>
  <si>
    <t>DWD Wage INFO</t>
  </si>
  <si>
    <t>3rd Qtr</t>
  </si>
  <si>
    <t>4th Qtr</t>
  </si>
  <si>
    <t>1st Qtr</t>
  </si>
  <si>
    <t>2nd Qtr</t>
  </si>
  <si>
    <t>Cost-Of-Living Adjustments</t>
  </si>
  <si>
    <t>http://www.ssa.gov/OACT/COLA/colaseries.html</t>
  </si>
  <si>
    <t>Year</t>
  </si>
  <si>
    <t>COLA %</t>
  </si>
  <si>
    <t>Total 1 Year</t>
  </si>
  <si>
    <t>Avg $ per Week</t>
  </si>
  <si>
    <t>For 2012-2013 Certification Period</t>
  </si>
  <si>
    <t>Divide by 12</t>
  </si>
  <si>
    <t xml:space="preserve"> Average per Month</t>
  </si>
  <si>
    <t>Base</t>
  </si>
  <si>
    <t>Act 228</t>
  </si>
  <si>
    <t>S.985.08  Adjustment History</t>
  </si>
  <si>
    <t>Biennium</t>
  </si>
  <si>
    <t>1st Insert</t>
  </si>
  <si>
    <t>2nd Insert</t>
  </si>
  <si>
    <t>Change</t>
  </si>
  <si>
    <t>1979-1980</t>
  </si>
  <si>
    <t>1981-1982</t>
  </si>
  <si>
    <t>1983-1984</t>
  </si>
  <si>
    <t>1985-1986</t>
  </si>
  <si>
    <t>1987-1988</t>
  </si>
  <si>
    <t>1989-1990</t>
  </si>
  <si>
    <t>1991-1992</t>
  </si>
  <si>
    <t>1993-1994</t>
  </si>
  <si>
    <t>1995-1996</t>
  </si>
  <si>
    <t>1997-1998</t>
  </si>
  <si>
    <t>2000-2001</t>
  </si>
  <si>
    <t>2002-2003</t>
  </si>
  <si>
    <t>2004-2005</t>
  </si>
  <si>
    <t>2006-2007</t>
  </si>
  <si>
    <t>Weighted Average</t>
  </si>
  <si>
    <t>2008-2009</t>
  </si>
  <si>
    <t>Historical 12 Month Average</t>
  </si>
  <si>
    <t>2010-2011*</t>
  </si>
  <si>
    <t>Annual</t>
  </si>
  <si>
    <t>* Frozen at Previous Rate Level</t>
  </si>
  <si>
    <t>HYPOTHETICAL FUTURE INSERTION RATES</t>
  </si>
  <si>
    <t>Following years will take the previous wage rate and multiply by COAL % for new Average to the Adjustment table.</t>
  </si>
  <si>
    <t>Established Base Wage from DWD multiply by COLA % = New Wage Rate then Enter New Wage Rate into Adjustment Table</t>
  </si>
  <si>
    <t>Data - Newsprint Prices by Grade per Ton</t>
  </si>
  <si>
    <t>Sum for the last 5 years</t>
  </si>
  <si>
    <t>Old Ratio Prior to 2015</t>
  </si>
  <si>
    <t>New Ratio Started in 2015</t>
  </si>
  <si>
    <t>Retrieve
in Late
October</t>
  </si>
  <si>
    <t>Average
Wage Cost
of Business
Expense</t>
  </si>
  <si>
    <t>Average
Newsprint
Cost of
Business
Expense</t>
  </si>
  <si>
    <t>The yellow background areas are the only areas able to be changed. The bold blue numbers represent the variables which directly effect the insertion rates. At right shows the potential insertion rates for the next rate setting period.</t>
  </si>
  <si>
    <t>(($B$24-$B$23)/$B$23)*$J$27</t>
  </si>
  <si>
    <t>(($H$14-$H$13)/$H$13)*I27</t>
  </si>
  <si>
    <t>SUM(M31:N31)</t>
  </si>
  <si>
    <r>
      <t xml:space="preserve">Previous insertion rate </t>
    </r>
    <r>
      <rPr>
        <sz val="10"/>
        <color rgb="FF0000FF"/>
        <rFont val="Arial"/>
        <family val="2"/>
      </rPr>
      <t>(N24)</t>
    </r>
    <r>
      <rPr>
        <sz val="10"/>
        <rFont val="Arial"/>
        <family val="2"/>
      </rPr>
      <t xml:space="preserve"> * (((current 12 month average cost for 27.7# newsprint </t>
    </r>
    <r>
      <rPr>
        <sz val="10"/>
        <color rgb="FF008000"/>
        <rFont val="Arial"/>
        <family val="2"/>
      </rPr>
      <t>(B24)</t>
    </r>
    <r>
      <rPr>
        <sz val="10"/>
        <rFont val="Arial"/>
        <family val="2"/>
      </rPr>
      <t xml:space="preserve">  –  previous 12 month average cost for 27.7# newsprint </t>
    </r>
    <r>
      <rPr>
        <sz val="10"/>
        <color rgb="FFCC00FF"/>
        <rFont val="Arial"/>
        <family val="2"/>
      </rPr>
      <t>(B23)</t>
    </r>
    <r>
      <rPr>
        <sz val="10"/>
        <rFont val="Arial"/>
        <family val="2"/>
      </rPr>
      <t xml:space="preserve">) / previous 12 month average cost for 27.7# newsprint </t>
    </r>
    <r>
      <rPr>
        <sz val="10"/>
        <color rgb="FFCC00FF"/>
        <rFont val="Arial"/>
        <family val="2"/>
      </rPr>
      <t>(B23)</t>
    </r>
    <r>
      <rPr>
        <sz val="10"/>
        <rFont val="Arial"/>
        <family val="2"/>
      </rPr>
      <t xml:space="preserve"> * average newsprint cost of business expense </t>
    </r>
    <r>
      <rPr>
        <sz val="10"/>
        <color rgb="FF990033"/>
        <rFont val="Arial"/>
        <family val="2"/>
      </rPr>
      <t>(J27)</t>
    </r>
    <r>
      <rPr>
        <sz val="10"/>
        <rFont val="Arial"/>
        <family val="2"/>
      </rPr>
      <t xml:space="preserve">) + ((current Cost of Living Allowance </t>
    </r>
    <r>
      <rPr>
        <sz val="10"/>
        <color theme="8"/>
        <rFont val="Arial"/>
        <family val="2"/>
      </rPr>
      <t>(H15)</t>
    </r>
    <r>
      <rPr>
        <sz val="10"/>
        <rFont val="Arial"/>
        <family val="2"/>
      </rPr>
      <t xml:space="preserve"> – previous cost of living allowance </t>
    </r>
    <r>
      <rPr>
        <sz val="10"/>
        <color theme="9"/>
        <rFont val="Arial"/>
        <family val="2"/>
      </rPr>
      <t>(H14)</t>
    </r>
    <r>
      <rPr>
        <sz val="10"/>
        <rFont val="Arial"/>
        <family val="2"/>
      </rPr>
      <t xml:space="preserve">) / previous cost of living allowance </t>
    </r>
    <r>
      <rPr>
        <sz val="10"/>
        <color theme="9"/>
        <rFont val="Arial"/>
        <family val="2"/>
      </rPr>
      <t>(H14)</t>
    </r>
    <r>
      <rPr>
        <sz val="10"/>
        <rFont val="Arial"/>
        <family val="2"/>
      </rPr>
      <t xml:space="preserve"> * average wage cost of business expense </t>
    </r>
    <r>
      <rPr>
        <sz val="10"/>
        <color rgb="FFFF00FF"/>
        <rFont val="Arial"/>
        <family val="2"/>
      </rPr>
      <t>(I27)</t>
    </r>
    <r>
      <rPr>
        <sz val="10"/>
        <rFont val="Arial"/>
        <family val="2"/>
      </rPr>
      <t xml:space="preserve">)) + Previous insertion rate </t>
    </r>
    <r>
      <rPr>
        <sz val="10"/>
        <color rgb="FF0000FF"/>
        <rFont val="Arial"/>
        <family val="2"/>
      </rPr>
      <t>(N24)</t>
    </r>
  </si>
</sst>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8" formatCode="&quot;$&quot;#,##0.00_);[Red]\(&quot;$&quot;#,##0.00\)"/>
    <numFmt numFmtId="44" formatCode="_(&quot;$&quot;* #,##0.00_);_(&quot;$&quot;* \(#,##0.00\);_(&quot;$&quot;* &quot;-&quot;??_);_(@_)"/>
    <numFmt numFmtId="43" formatCode="_(* #,##0.00_);_(* \(#,##0.00\);_(* &quot;-&quot;??_);_(@_)"/>
    <numFmt numFmtId="164" formatCode="&quot;$&quot;#,##0.0000_);[Red]\(&quot;$&quot;#,##0.0000\)"/>
    <numFmt numFmtId="165" formatCode="_(&quot;$&quot;* #,##0.0000_);_(&quot;$&quot;* \(#,##0.0000\);_(&quot;$&quot;* &quot;-&quot;??_);_(@_)"/>
    <numFmt numFmtId="166" formatCode="0.00000"/>
    <numFmt numFmtId="167" formatCode="0.0"/>
    <numFmt numFmtId="168" formatCode="_(* #,##0.0000000_);_(* \(#,##0.0000000\);_(* &quot;-&quot;??_);_(@_)"/>
  </numFmts>
  <fonts count="23" x14ac:knownFonts="1">
    <font>
      <sz val="11"/>
      <color theme="1"/>
      <name val="Arial"/>
      <family val="2"/>
    </font>
    <font>
      <sz val="11"/>
      <color theme="1"/>
      <name val="Arial"/>
      <family val="2"/>
    </font>
    <font>
      <b/>
      <sz val="11"/>
      <color theme="1"/>
      <name val="Arial"/>
      <family val="2"/>
    </font>
    <font>
      <b/>
      <sz val="10"/>
      <color theme="1"/>
      <name val="Arial"/>
      <family val="2"/>
    </font>
    <font>
      <sz val="10"/>
      <color theme="1"/>
      <name val="Arial"/>
      <family val="2"/>
    </font>
    <font>
      <sz val="10"/>
      <name val="Arial"/>
      <family val="2"/>
    </font>
    <font>
      <u/>
      <sz val="11"/>
      <color theme="10"/>
      <name val="Arial"/>
      <family val="2"/>
    </font>
    <font>
      <u/>
      <sz val="9"/>
      <color theme="10"/>
      <name val="Arial"/>
      <family val="2"/>
    </font>
    <font>
      <sz val="12"/>
      <name val="Arial"/>
      <family val="2"/>
    </font>
    <font>
      <b/>
      <sz val="12"/>
      <name val="Arial"/>
      <family val="2"/>
    </font>
    <font>
      <b/>
      <sz val="10"/>
      <name val="Arial"/>
      <family val="2"/>
    </font>
    <font>
      <b/>
      <sz val="10"/>
      <color rgb="FF0000FF"/>
      <name val="Arial"/>
      <family val="2"/>
    </font>
    <font>
      <b/>
      <sz val="10"/>
      <color rgb="FFFF00FF"/>
      <name val="Arial"/>
      <family val="2"/>
    </font>
    <font>
      <sz val="10"/>
      <color rgb="FFFF00FF"/>
      <name val="Arial"/>
      <family val="2"/>
    </font>
    <font>
      <b/>
      <sz val="11"/>
      <color rgb="FF0000FF"/>
      <name val="Arial"/>
      <family val="2"/>
    </font>
    <font>
      <sz val="10"/>
      <name val="Arial"/>
    </font>
    <font>
      <sz val="10"/>
      <color rgb="FF0000FF"/>
      <name val="Arial"/>
      <family val="2"/>
    </font>
    <font>
      <sz val="10"/>
      <color theme="9"/>
      <name val="Arial"/>
      <family val="2"/>
    </font>
    <font>
      <sz val="10"/>
      <color rgb="FF008000"/>
      <name val="Arial"/>
      <family val="2"/>
    </font>
    <font>
      <sz val="10"/>
      <color rgb="FFCC00FF"/>
      <name val="Arial"/>
      <family val="2"/>
    </font>
    <font>
      <sz val="10"/>
      <color rgb="FF990033"/>
      <name val="Arial"/>
      <family val="2"/>
    </font>
    <font>
      <sz val="10"/>
      <color theme="8"/>
      <name val="Arial"/>
      <family val="2"/>
    </font>
    <font>
      <sz val="8"/>
      <color theme="1"/>
      <name val="Arial"/>
      <family val="2"/>
    </font>
  </fonts>
  <fills count="13">
    <fill>
      <patternFill patternType="none"/>
    </fill>
    <fill>
      <patternFill patternType="gray125"/>
    </fill>
    <fill>
      <patternFill patternType="solid">
        <fgColor theme="0" tint="-0.249977111117893"/>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theme="0" tint="-0.14999847407452621"/>
        <bgColor indexed="64"/>
      </patternFill>
    </fill>
    <fill>
      <patternFill patternType="solid">
        <fgColor rgb="FFD9D9D9"/>
        <bgColor indexed="64"/>
      </patternFill>
    </fill>
    <fill>
      <patternFill patternType="solid">
        <fgColor rgb="FFBFBFBF"/>
        <bgColor indexed="64"/>
      </patternFill>
    </fill>
    <fill>
      <patternFill patternType="solid">
        <fgColor rgb="FFFFFF99"/>
        <bgColor indexed="64"/>
      </patternFill>
    </fill>
    <fill>
      <patternFill patternType="solid">
        <fgColor rgb="FFFF00FF"/>
        <bgColor indexed="64"/>
      </patternFill>
    </fill>
    <fill>
      <patternFill patternType="solid">
        <fgColor theme="6" tint="0.59999389629810485"/>
        <bgColor indexed="64"/>
      </patternFill>
    </fill>
    <fill>
      <patternFill patternType="solid">
        <fgColor theme="9" tint="0.79998168889431442"/>
        <bgColor indexed="64"/>
      </patternFill>
    </fill>
  </fills>
  <borders count="42">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hair">
        <color indexed="64"/>
      </top>
      <bottom style="hair">
        <color indexed="64"/>
      </bottom>
      <diagonal/>
    </border>
    <border>
      <left style="hair">
        <color indexed="64"/>
      </left>
      <right/>
      <top/>
      <bottom/>
      <diagonal/>
    </border>
    <border>
      <left/>
      <right/>
      <top style="hair">
        <color indexed="64"/>
      </top>
      <bottom style="hair">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style="thin">
        <color indexed="64"/>
      </right>
      <top/>
      <bottom style="hair">
        <color indexed="64"/>
      </bottom>
      <diagonal/>
    </border>
    <border>
      <left style="thin">
        <color rgb="FFFF00FF"/>
      </left>
      <right style="thin">
        <color rgb="FFFF00FF"/>
      </right>
      <top style="thin">
        <color rgb="FFFF00FF"/>
      </top>
      <bottom style="thin">
        <color rgb="FFFF00FF"/>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ck">
        <color rgb="FF0000FF"/>
      </left>
      <right style="thick">
        <color rgb="FF0000FF"/>
      </right>
      <top style="thick">
        <color rgb="FF0000FF"/>
      </top>
      <bottom style="thick">
        <color rgb="FF0000FF"/>
      </bottom>
      <diagonal/>
    </border>
    <border>
      <left style="thin">
        <color indexed="64"/>
      </left>
      <right style="thin">
        <color indexed="64"/>
      </right>
      <top style="thin">
        <color indexed="64"/>
      </top>
      <bottom/>
      <diagonal/>
    </border>
    <border>
      <left style="thick">
        <color rgb="FF008000"/>
      </left>
      <right style="thick">
        <color rgb="FF008000"/>
      </right>
      <top style="thick">
        <color rgb="FF008000"/>
      </top>
      <bottom style="thick">
        <color rgb="FF008000"/>
      </bottom>
      <diagonal/>
    </border>
    <border>
      <left style="hair">
        <color indexed="64"/>
      </left>
      <right style="hair">
        <color indexed="64"/>
      </right>
      <top/>
      <bottom style="hair">
        <color indexed="64"/>
      </bottom>
      <diagonal/>
    </border>
    <border>
      <left style="thick">
        <color rgb="FFCC00FF"/>
      </left>
      <right style="thick">
        <color rgb="FFCC00FF"/>
      </right>
      <top style="thick">
        <color rgb="FFCC00FF"/>
      </top>
      <bottom style="thick">
        <color rgb="FF008000"/>
      </bottom>
      <diagonal/>
    </border>
    <border>
      <left style="thick">
        <color theme="5"/>
      </left>
      <right style="thick">
        <color theme="5"/>
      </right>
      <top style="thick">
        <color theme="5"/>
      </top>
      <bottom style="thick">
        <color theme="5"/>
      </bottom>
      <diagonal/>
    </border>
    <border>
      <left style="thick">
        <color rgb="FF00B0F0"/>
      </left>
      <right style="thick">
        <color rgb="FF00B0F0"/>
      </right>
      <top style="thick">
        <color rgb="FF00B0F0"/>
      </top>
      <bottom style="thick">
        <color rgb="FF00B0F0"/>
      </bottom>
      <diagonal/>
    </border>
    <border>
      <left style="thick">
        <color rgb="FFFF00FF"/>
      </left>
      <right style="thick">
        <color theme="5"/>
      </right>
      <top style="thick">
        <color rgb="FFFF00FF"/>
      </top>
      <bottom style="thick">
        <color rgb="FFFF00FF"/>
      </bottom>
      <diagonal/>
    </border>
    <border>
      <left style="thick">
        <color theme="9"/>
      </left>
      <right style="thick">
        <color theme="9"/>
      </right>
      <top style="thick">
        <color theme="9"/>
      </top>
      <bottom/>
      <diagonal/>
    </border>
  </borders>
  <cellStyleXfs count="8">
    <xf numFmtId="0" fontId="0" fillId="0" borderId="0"/>
    <xf numFmtId="44" fontId="1" fillId="0" borderId="0" applyFont="0" applyFill="0" applyBorder="0" applyAlignment="0" applyProtection="0"/>
    <xf numFmtId="0" fontId="6" fillId="0" borderId="0" applyNumberFormat="0" applyFill="0" applyBorder="0" applyAlignment="0" applyProtection="0"/>
    <xf numFmtId="0" fontId="5" fillId="0" borderId="0"/>
    <xf numFmtId="9" fontId="5" fillId="0" borderId="0" applyFont="0" applyFill="0" applyBorder="0" applyAlignment="0" applyProtection="0"/>
    <xf numFmtId="44" fontId="5" fillId="0" borderId="0" applyFont="0" applyFill="0" applyBorder="0" applyAlignment="0" applyProtection="0"/>
    <xf numFmtId="43" fontId="1" fillId="0" borderId="0" applyFont="0" applyFill="0" applyBorder="0" applyAlignment="0" applyProtection="0"/>
    <xf numFmtId="0" fontId="15" fillId="0" borderId="0"/>
  </cellStyleXfs>
  <cellXfs count="119">
    <xf numFmtId="0" fontId="0" fillId="0" borderId="0" xfId="0"/>
    <xf numFmtId="44" fontId="0" fillId="0" borderId="0" xfId="1" applyFont="1"/>
    <xf numFmtId="14" fontId="0" fillId="0" borderId="0" xfId="0" applyNumberFormat="1"/>
    <xf numFmtId="0" fontId="0" fillId="0" borderId="1" xfId="0" applyBorder="1"/>
    <xf numFmtId="0" fontId="4" fillId="0" borderId="0" xfId="0" applyFont="1" applyFill="1" applyBorder="1" applyAlignment="1">
      <alignment wrapText="1"/>
    </xf>
    <xf numFmtId="0" fontId="2" fillId="2" borderId="3" xfId="0" applyFont="1" applyFill="1" applyBorder="1" applyAlignment="1">
      <alignment horizontal="center" wrapText="1"/>
    </xf>
    <xf numFmtId="0" fontId="2" fillId="2" borderId="3" xfId="0" applyFont="1" applyFill="1" applyBorder="1" applyAlignment="1">
      <alignment horizontal="center"/>
    </xf>
    <xf numFmtId="0" fontId="5" fillId="0" borderId="5" xfId="0" applyFont="1" applyBorder="1"/>
    <xf numFmtId="0" fontId="5" fillId="0" borderId="6" xfId="0" applyNumberFormat="1" applyFont="1" applyBorder="1" applyAlignment="1">
      <alignment horizontal="center"/>
    </xf>
    <xf numFmtId="8" fontId="0" fillId="0" borderId="7" xfId="0" applyNumberFormat="1" applyBorder="1"/>
    <xf numFmtId="0" fontId="5" fillId="0" borderId="8" xfId="0" applyFont="1" applyBorder="1"/>
    <xf numFmtId="0" fontId="5" fillId="0" borderId="0" xfId="0" applyNumberFormat="1" applyFont="1" applyBorder="1" applyAlignment="1">
      <alignment horizontal="center"/>
    </xf>
    <xf numFmtId="8" fontId="0" fillId="0" borderId="9" xfId="0" applyNumberFormat="1" applyBorder="1"/>
    <xf numFmtId="0" fontId="5" fillId="0" borderId="10" xfId="0" applyFont="1" applyFill="1" applyBorder="1"/>
    <xf numFmtId="0" fontId="5" fillId="0" borderId="1" xfId="0" applyNumberFormat="1" applyFont="1" applyBorder="1" applyAlignment="1">
      <alignment horizontal="center"/>
    </xf>
    <xf numFmtId="8" fontId="0" fillId="0" borderId="11" xfId="0" applyNumberFormat="1" applyBorder="1"/>
    <xf numFmtId="0" fontId="5" fillId="0" borderId="6" xfId="0" applyFont="1" applyBorder="1"/>
    <xf numFmtId="8" fontId="0" fillId="0" borderId="0" xfId="0" applyNumberFormat="1"/>
    <xf numFmtId="0" fontId="5" fillId="0" borderId="1" xfId="0" applyFont="1" applyBorder="1"/>
    <xf numFmtId="8" fontId="0" fillId="0" borderId="1" xfId="0" applyNumberFormat="1" applyBorder="1"/>
    <xf numFmtId="8" fontId="0" fillId="3" borderId="0" xfId="0" applyNumberFormat="1" applyFill="1"/>
    <xf numFmtId="8" fontId="0" fillId="4" borderId="0" xfId="0" applyNumberFormat="1" applyFill="1"/>
    <xf numFmtId="8" fontId="0" fillId="5" borderId="0" xfId="0" applyNumberFormat="1" applyFill="1"/>
    <xf numFmtId="0" fontId="5" fillId="0" borderId="0" xfId="3"/>
    <xf numFmtId="0" fontId="9" fillId="7" borderId="12" xfId="3" applyFont="1" applyFill="1" applyBorder="1" applyAlignment="1">
      <alignment horizontal="center" vertical="center"/>
    </xf>
    <xf numFmtId="0" fontId="8" fillId="0" borderId="12" xfId="3" applyFont="1" applyBorder="1" applyAlignment="1">
      <alignment horizontal="center" vertical="center"/>
    </xf>
    <xf numFmtId="10" fontId="9" fillId="0" borderId="12" xfId="3" applyNumberFormat="1" applyFont="1" applyBorder="1" applyAlignment="1">
      <alignment horizontal="center" vertical="center"/>
    </xf>
    <xf numFmtId="0" fontId="8" fillId="0" borderId="12" xfId="3" applyFont="1" applyFill="1" applyBorder="1" applyAlignment="1">
      <alignment horizontal="center" vertical="center"/>
    </xf>
    <xf numFmtId="0" fontId="5" fillId="0" borderId="0" xfId="3" applyFont="1" applyFill="1"/>
    <xf numFmtId="164" fontId="8" fillId="0" borderId="12" xfId="3" applyNumberFormat="1" applyFont="1" applyBorder="1" applyAlignment="1">
      <alignment horizontal="center" vertical="center"/>
    </xf>
    <xf numFmtId="10" fontId="8" fillId="0" borderId="12" xfId="4" applyNumberFormat="1" applyFont="1" applyFill="1" applyBorder="1" applyAlignment="1">
      <alignment horizontal="center" vertical="center"/>
    </xf>
    <xf numFmtId="0" fontId="8" fillId="2" borderId="12" xfId="3" applyFont="1" applyFill="1" applyBorder="1" applyAlignment="1">
      <alignment horizontal="center" vertical="center"/>
    </xf>
    <xf numFmtId="0" fontId="9" fillId="6" borderId="12" xfId="3" applyFont="1" applyFill="1" applyBorder="1" applyAlignment="1">
      <alignment horizontal="center" vertical="center"/>
    </xf>
    <xf numFmtId="0" fontId="5" fillId="0" borderId="0" xfId="3" applyFont="1" applyAlignment="1">
      <alignment vertical="top" wrapText="1"/>
    </xf>
    <xf numFmtId="0" fontId="8" fillId="8" borderId="14" xfId="3" applyFont="1" applyFill="1" applyBorder="1" applyAlignment="1">
      <alignment vertical="center"/>
    </xf>
    <xf numFmtId="0" fontId="8" fillId="0" borderId="19" xfId="3" applyFont="1" applyFill="1" applyBorder="1" applyAlignment="1">
      <alignment vertical="center"/>
    </xf>
    <xf numFmtId="0" fontId="5" fillId="0" borderId="2" xfId="3" applyBorder="1"/>
    <xf numFmtId="44" fontId="5" fillId="0" borderId="2" xfId="3" applyNumberFormat="1" applyBorder="1"/>
    <xf numFmtId="164" fontId="8" fillId="2" borderId="12" xfId="3" applyNumberFormat="1" applyFont="1" applyFill="1" applyBorder="1" applyAlignment="1">
      <alignment horizontal="center" vertical="center"/>
    </xf>
    <xf numFmtId="10" fontId="8" fillId="2" borderId="12" xfId="4" applyNumberFormat="1" applyFont="1" applyFill="1" applyBorder="1" applyAlignment="1">
      <alignment horizontal="center" vertical="center"/>
    </xf>
    <xf numFmtId="0" fontId="0" fillId="0" borderId="0" xfId="0" applyAlignment="1"/>
    <xf numFmtId="44" fontId="0" fillId="9" borderId="29" xfId="1" applyFont="1" applyFill="1" applyBorder="1" applyProtection="1">
      <protection locked="0"/>
    </xf>
    <xf numFmtId="44" fontId="0" fillId="9" borderId="16" xfId="1" applyFont="1" applyFill="1" applyBorder="1" applyProtection="1">
      <protection locked="0"/>
    </xf>
    <xf numFmtId="44" fontId="0" fillId="9" borderId="17" xfId="1" applyFont="1" applyFill="1" applyBorder="1" applyProtection="1">
      <protection locked="0"/>
    </xf>
    <xf numFmtId="14" fontId="0" fillId="0" borderId="15" xfId="0" applyNumberFormat="1" applyBorder="1"/>
    <xf numFmtId="14" fontId="0" fillId="0" borderId="16" xfId="0" applyNumberFormat="1" applyBorder="1"/>
    <xf numFmtId="14" fontId="0" fillId="0" borderId="17" xfId="0" applyNumberFormat="1" applyBorder="1"/>
    <xf numFmtId="0" fontId="12" fillId="0" borderId="30" xfId="3" applyFont="1" applyBorder="1" applyAlignment="1">
      <alignment horizontal="center"/>
    </xf>
    <xf numFmtId="0" fontId="13" fillId="0" borderId="30" xfId="3" applyFont="1" applyBorder="1" applyAlignment="1">
      <alignment horizontal="center"/>
    </xf>
    <xf numFmtId="165" fontId="13" fillId="0" borderId="30" xfId="3" applyNumberFormat="1" applyFont="1" applyBorder="1"/>
    <xf numFmtId="10" fontId="13" fillId="0" borderId="30" xfId="4" applyNumberFormat="1" applyFont="1" applyBorder="1" applyAlignment="1">
      <alignment horizontal="center"/>
    </xf>
    <xf numFmtId="44" fontId="0" fillId="0" borderId="0" xfId="1" applyFont="1" applyFill="1"/>
    <xf numFmtId="0" fontId="7" fillId="2" borderId="4" xfId="2" applyFont="1" applyFill="1" applyBorder="1" applyAlignment="1">
      <alignment wrapText="1"/>
    </xf>
    <xf numFmtId="0" fontId="2" fillId="2" borderId="2" xfId="0" applyFont="1" applyFill="1" applyBorder="1" applyAlignment="1">
      <alignment horizontal="center" vertical="center" wrapText="1"/>
    </xf>
    <xf numFmtId="0" fontId="0" fillId="0" borderId="2" xfId="0" applyBorder="1" applyAlignment="1">
      <alignment horizontal="center" vertical="center" wrapText="1"/>
    </xf>
    <xf numFmtId="0" fontId="0" fillId="0" borderId="2" xfId="0" applyFill="1" applyBorder="1" applyAlignment="1">
      <alignment horizontal="center" vertical="center" wrapText="1"/>
    </xf>
    <xf numFmtId="0" fontId="0" fillId="0" borderId="2" xfId="0" applyFill="1" applyBorder="1" applyAlignment="1">
      <alignment horizontal="center"/>
    </xf>
    <xf numFmtId="0" fontId="0" fillId="4" borderId="2" xfId="0" applyFill="1" applyBorder="1" applyAlignment="1">
      <alignment horizontal="center" vertical="center" wrapText="1"/>
    </xf>
    <xf numFmtId="166" fontId="0" fillId="0" borderId="0" xfId="0" applyNumberFormat="1" applyProtection="1"/>
    <xf numFmtId="44" fontId="0" fillId="9" borderId="15" xfId="1" applyFont="1" applyFill="1" applyBorder="1" applyProtection="1">
      <protection locked="0"/>
    </xf>
    <xf numFmtId="167" fontId="0" fillId="5" borderId="2" xfId="0" applyNumberFormat="1" applyFill="1" applyBorder="1" applyAlignment="1">
      <alignment horizontal="center"/>
    </xf>
    <xf numFmtId="167" fontId="14" fillId="9" borderId="2" xfId="0" applyNumberFormat="1" applyFont="1" applyFill="1" applyBorder="1" applyAlignment="1" applyProtection="1">
      <alignment horizontal="center"/>
      <protection locked="0"/>
    </xf>
    <xf numFmtId="167" fontId="14" fillId="0" borderId="2" xfId="0" applyNumberFormat="1" applyFont="1" applyFill="1" applyBorder="1" applyAlignment="1" applyProtection="1">
      <alignment horizontal="center"/>
    </xf>
    <xf numFmtId="8" fontId="0" fillId="0" borderId="0" xfId="0" applyNumberFormat="1" applyAlignment="1"/>
    <xf numFmtId="0" fontId="11" fillId="0" borderId="4" xfId="3" applyFont="1" applyBorder="1"/>
    <xf numFmtId="44" fontId="5" fillId="0" borderId="34" xfId="3" applyNumberFormat="1" applyBorder="1"/>
    <xf numFmtId="44" fontId="11" fillId="9" borderId="35" xfId="5" applyFont="1" applyFill="1" applyBorder="1" applyAlignment="1" applyProtection="1">
      <protection locked="0"/>
    </xf>
    <xf numFmtId="0" fontId="8" fillId="0" borderId="13" xfId="3" applyFont="1" applyBorder="1" applyAlignment="1">
      <alignment horizontal="center" vertical="center"/>
    </xf>
    <xf numFmtId="164" fontId="8" fillId="0" borderId="18" xfId="3" applyNumberFormat="1" applyFont="1" applyBorder="1" applyAlignment="1">
      <alignment horizontal="center" vertical="center"/>
    </xf>
    <xf numFmtId="164" fontId="8" fillId="0" borderId="14" xfId="3" applyNumberFormat="1" applyFont="1" applyBorder="1" applyAlignment="1">
      <alignment horizontal="center" vertical="center"/>
    </xf>
    <xf numFmtId="164" fontId="8" fillId="0" borderId="33" xfId="3" applyNumberFormat="1" applyFont="1" applyBorder="1" applyAlignment="1">
      <alignment horizontal="center" vertical="center"/>
    </xf>
    <xf numFmtId="0" fontId="5" fillId="0" borderId="4" xfId="3" applyBorder="1"/>
    <xf numFmtId="44" fontId="5" fillId="0" borderId="37" xfId="3" applyNumberFormat="1" applyBorder="1"/>
    <xf numFmtId="9" fontId="5" fillId="0" borderId="34" xfId="4" applyFont="1" applyBorder="1"/>
    <xf numFmtId="9" fontId="10" fillId="0" borderId="38" xfId="4" applyFont="1" applyFill="1" applyBorder="1" applyProtection="1"/>
    <xf numFmtId="0" fontId="0" fillId="0" borderId="4" xfId="0" applyFill="1" applyBorder="1" applyAlignment="1">
      <alignment horizontal="center" vertical="center" wrapText="1"/>
    </xf>
    <xf numFmtId="167" fontId="14" fillId="0" borderId="3" xfId="0" applyNumberFormat="1" applyFont="1" applyFill="1" applyBorder="1" applyAlignment="1" applyProtection="1">
      <alignment horizontal="center"/>
    </xf>
    <xf numFmtId="0" fontId="0" fillId="3" borderId="34" xfId="0" applyFill="1" applyBorder="1" applyAlignment="1">
      <alignment horizontal="center"/>
    </xf>
    <xf numFmtId="9" fontId="10" fillId="0" borderId="40" xfId="4" applyFont="1" applyFill="1" applyBorder="1" applyProtection="1"/>
    <xf numFmtId="0" fontId="5" fillId="0" borderId="0" xfId="3" applyFont="1" applyFill="1" applyBorder="1" applyAlignment="1">
      <alignment horizontal="left" vertical="center" wrapText="1" indent="1"/>
    </xf>
    <xf numFmtId="168" fontId="0" fillId="0" borderId="0" xfId="6" applyNumberFormat="1" applyFont="1"/>
    <xf numFmtId="0" fontId="0" fillId="0" borderId="31" xfId="0" applyFill="1" applyBorder="1" applyAlignment="1">
      <alignment horizontal="center" vertical="center" wrapText="1"/>
    </xf>
    <xf numFmtId="0" fontId="0" fillId="0" borderId="32" xfId="0" applyFill="1" applyBorder="1" applyAlignment="1">
      <alignment horizontal="center" vertical="center" wrapText="1"/>
    </xf>
    <xf numFmtId="8" fontId="0" fillId="11" borderId="41" xfId="0" applyNumberFormat="1" applyFill="1" applyBorder="1"/>
    <xf numFmtId="8" fontId="0" fillId="12" borderId="39" xfId="0" applyNumberFormat="1" applyFill="1" applyBorder="1"/>
    <xf numFmtId="0" fontId="5" fillId="0" borderId="0" xfId="7" applyFont="1" applyAlignment="1">
      <alignment vertical="center" wrapText="1"/>
    </xf>
    <xf numFmtId="0" fontId="22" fillId="0" borderId="0" xfId="0" applyFont="1" applyAlignment="1">
      <alignment horizontal="center" vertical="center" wrapText="1"/>
    </xf>
    <xf numFmtId="0" fontId="3" fillId="0" borderId="0" xfId="0" applyFont="1" applyFill="1" applyAlignment="1">
      <alignment horizontal="center" vertical="center" wrapText="1"/>
    </xf>
    <xf numFmtId="0" fontId="0" fillId="0" borderId="0" xfId="0" applyFill="1" applyAlignment="1">
      <alignment horizontal="center"/>
    </xf>
    <xf numFmtId="0" fontId="0" fillId="0" borderId="0" xfId="0" applyAlignment="1">
      <alignment horizontal="center" vertical="center" wrapText="1"/>
    </xf>
    <xf numFmtId="0" fontId="8" fillId="6" borderId="13" xfId="3" applyFont="1" applyFill="1" applyBorder="1" applyAlignment="1">
      <alignment horizontal="center" vertical="center"/>
    </xf>
    <xf numFmtId="0" fontId="8" fillId="6" borderId="20" xfId="3" applyFont="1" applyFill="1" applyBorder="1" applyAlignment="1">
      <alignment horizontal="center" vertical="center"/>
    </xf>
    <xf numFmtId="0" fontId="8" fillId="6" borderId="18" xfId="3" applyFont="1" applyFill="1" applyBorder="1" applyAlignment="1">
      <alignment horizontal="center" vertical="center"/>
    </xf>
    <xf numFmtId="0" fontId="9" fillId="0" borderId="0" xfId="3" applyFont="1" applyBorder="1" applyAlignment="1">
      <alignment horizontal="center" vertical="center"/>
    </xf>
    <xf numFmtId="0" fontId="0" fillId="0" borderId="0" xfId="0" applyAlignment="1">
      <alignment vertical="top" wrapText="1"/>
    </xf>
    <xf numFmtId="0" fontId="0" fillId="2" borderId="1" xfId="0" applyFill="1" applyBorder="1" applyAlignment="1">
      <alignment horizontal="center"/>
    </xf>
    <xf numFmtId="0" fontId="0" fillId="0" borderId="0" xfId="0" applyAlignment="1"/>
    <xf numFmtId="0" fontId="10" fillId="10" borderId="30" xfId="3" applyFont="1" applyFill="1" applyBorder="1" applyAlignment="1">
      <alignment horizontal="center"/>
    </xf>
    <xf numFmtId="0" fontId="9" fillId="0" borderId="12" xfId="3" applyFont="1" applyBorder="1" applyAlignment="1">
      <alignment horizontal="right" vertical="center"/>
    </xf>
    <xf numFmtId="0" fontId="9" fillId="0" borderId="36" xfId="3" applyFont="1" applyBorder="1" applyAlignment="1">
      <alignment horizontal="right" vertical="center"/>
    </xf>
    <xf numFmtId="0" fontId="5" fillId="12" borderId="21" xfId="3" applyFont="1" applyFill="1" applyBorder="1" applyAlignment="1">
      <alignment horizontal="left" vertical="center" wrapText="1" indent="1"/>
    </xf>
    <xf numFmtId="0" fontId="5" fillId="12" borderId="22" xfId="3" applyFont="1" applyFill="1" applyBorder="1" applyAlignment="1">
      <alignment horizontal="left" vertical="center" wrapText="1" indent="1"/>
    </xf>
    <xf numFmtId="0" fontId="5" fillId="12" borderId="23" xfId="3" applyFont="1" applyFill="1" applyBorder="1" applyAlignment="1">
      <alignment horizontal="left" vertical="center" wrapText="1" indent="1"/>
    </xf>
    <xf numFmtId="0" fontId="5" fillId="12" borderId="24" xfId="3" applyFont="1" applyFill="1" applyBorder="1" applyAlignment="1">
      <alignment horizontal="left" vertical="center" wrapText="1" indent="1"/>
    </xf>
    <xf numFmtId="0" fontId="5" fillId="12" borderId="0" xfId="3" applyFont="1" applyFill="1" applyBorder="1" applyAlignment="1">
      <alignment horizontal="left" vertical="center" wrapText="1" indent="1"/>
    </xf>
    <xf numFmtId="0" fontId="5" fillId="12" borderId="25" xfId="3" applyFont="1" applyFill="1" applyBorder="1" applyAlignment="1">
      <alignment horizontal="left" vertical="center" wrapText="1" indent="1"/>
    </xf>
    <xf numFmtId="0" fontId="5" fillId="12" borderId="26" xfId="3" applyFont="1" applyFill="1" applyBorder="1" applyAlignment="1">
      <alignment horizontal="left" vertical="center" wrapText="1" indent="1"/>
    </xf>
    <xf numFmtId="0" fontId="5" fillId="12" borderId="27" xfId="3" applyFont="1" applyFill="1" applyBorder="1" applyAlignment="1">
      <alignment horizontal="left" vertical="center" wrapText="1" indent="1"/>
    </xf>
    <xf numFmtId="0" fontId="5" fillId="12" borderId="28" xfId="3" applyFont="1" applyFill="1" applyBorder="1" applyAlignment="1">
      <alignment horizontal="left" vertical="center" wrapText="1" indent="1"/>
    </xf>
    <xf numFmtId="0" fontId="5" fillId="0" borderId="8" xfId="3" applyFont="1" applyBorder="1" applyAlignment="1">
      <alignment horizontal="center"/>
    </xf>
    <xf numFmtId="0" fontId="5" fillId="0" borderId="0" xfId="3" applyFont="1" applyBorder="1" applyAlignment="1">
      <alignment horizontal="center"/>
    </xf>
    <xf numFmtId="0" fontId="10" fillId="0" borderId="2" xfId="3" applyFont="1" applyBorder="1" applyAlignment="1">
      <alignment horizontal="right"/>
    </xf>
    <xf numFmtId="0" fontId="10" fillId="0" borderId="4" xfId="3" applyFont="1" applyBorder="1" applyAlignment="1">
      <alignment horizontal="right"/>
    </xf>
    <xf numFmtId="0" fontId="0" fillId="0" borderId="2" xfId="0" applyBorder="1" applyAlignment="1">
      <alignment horizontal="center"/>
    </xf>
    <xf numFmtId="0" fontId="10" fillId="0" borderId="4" xfId="3" applyFont="1" applyBorder="1" applyAlignment="1">
      <alignment horizontal="center" vertical="top" wrapText="1"/>
    </xf>
    <xf numFmtId="0" fontId="10" fillId="0" borderId="31" xfId="3" applyFont="1" applyBorder="1" applyAlignment="1">
      <alignment horizontal="center" vertical="top" wrapText="1"/>
    </xf>
    <xf numFmtId="0" fontId="10" fillId="0" borderId="32" xfId="3" applyFont="1" applyBorder="1" applyAlignment="1">
      <alignment horizontal="center" vertical="top" wrapText="1"/>
    </xf>
    <xf numFmtId="14" fontId="0" fillId="0" borderId="0" xfId="0" applyNumberFormat="1" applyAlignment="1"/>
    <xf numFmtId="0" fontId="10" fillId="0" borderId="2" xfId="3" applyFont="1" applyBorder="1" applyAlignment="1">
      <alignment horizontal="center" vertical="center" wrapText="1"/>
    </xf>
  </cellXfs>
  <cellStyles count="8">
    <cellStyle name="Comma" xfId="6" builtinId="3"/>
    <cellStyle name="Currency" xfId="1" builtinId="4"/>
    <cellStyle name="Currency 2" xfId="5"/>
    <cellStyle name="Hyperlink" xfId="2" builtinId="8"/>
    <cellStyle name="Normal" xfId="0" builtinId="0"/>
    <cellStyle name="Normal 2" xfId="3"/>
    <cellStyle name="Normal 3" xfId="7"/>
    <cellStyle name="Percent 2" xfId="4"/>
  </cellStyles>
  <dxfs count="0"/>
  <tableStyles count="0" defaultTableStyle="TableStyleMedium2" defaultPivotStyle="PivotStyleLight16"/>
  <colors>
    <mruColors>
      <color rgb="FFFF00FF"/>
      <color rgb="FFCC00FF"/>
      <color rgb="FF0000FF"/>
      <color rgb="FF008000"/>
      <color rgb="FF990033"/>
      <color rgb="FF3366FF"/>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ssa.gov/OACT/COLA/colaseries.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76"/>
  <sheetViews>
    <sheetView tabSelected="1" zoomScaleNormal="100" zoomScaleSheetLayoutView="100" workbookViewId="0">
      <selection activeCell="B13" sqref="B13"/>
    </sheetView>
  </sheetViews>
  <sheetFormatPr defaultRowHeight="14.25" x14ac:dyDescent="0.2"/>
  <cols>
    <col min="1" max="1" width="10.75" bestFit="1" customWidth="1"/>
    <col min="2" max="2" width="11" customWidth="1"/>
    <col min="3" max="3" width="5.75" customWidth="1"/>
    <col min="4" max="4" width="12.375" bestFit="1" customWidth="1"/>
    <col min="5" max="5" width="4.375" bestFit="1" customWidth="1"/>
    <col min="6" max="6" width="10.5" bestFit="1" customWidth="1"/>
    <col min="7" max="7" width="5.125" bestFit="1" customWidth="1"/>
    <col min="8" max="8" width="9.875" bestFit="1" customWidth="1"/>
    <col min="9" max="9" width="9.75" bestFit="1" customWidth="1"/>
    <col min="10" max="10" width="8.75" bestFit="1" customWidth="1"/>
    <col min="11" max="11" width="7.625" bestFit="1" customWidth="1"/>
    <col min="12" max="12" width="5.75" customWidth="1"/>
    <col min="13" max="13" width="11.5" bestFit="1" customWidth="1"/>
    <col min="14" max="14" width="9.875" bestFit="1" customWidth="1"/>
    <col min="15" max="15" width="10.625" bestFit="1" customWidth="1"/>
    <col min="16" max="16" width="8.625" bestFit="1" customWidth="1"/>
    <col min="23" max="23" width="10.125" customWidth="1"/>
  </cols>
  <sheetData>
    <row r="1" spans="1:27" ht="15.75" x14ac:dyDescent="0.2">
      <c r="A1" s="96" t="s">
        <v>46</v>
      </c>
      <c r="B1" s="96"/>
      <c r="C1" s="96"/>
      <c r="D1" s="96"/>
      <c r="E1" s="96"/>
      <c r="F1" s="96"/>
      <c r="H1" s="87" t="s">
        <v>7</v>
      </c>
      <c r="I1" s="87"/>
      <c r="J1" s="87"/>
      <c r="M1" s="93" t="s">
        <v>18</v>
      </c>
      <c r="N1" s="93"/>
      <c r="O1" s="93"/>
      <c r="P1" s="93"/>
      <c r="Q1" s="23"/>
      <c r="T1" s="23"/>
    </row>
    <row r="2" spans="1:27" ht="48.75" x14ac:dyDescent="0.25">
      <c r="A2" s="6" t="s">
        <v>1</v>
      </c>
      <c r="B2" s="5" t="s">
        <v>0</v>
      </c>
      <c r="H2" s="52" t="s">
        <v>8</v>
      </c>
      <c r="I2" s="53" t="s">
        <v>9</v>
      </c>
      <c r="J2" s="53" t="s">
        <v>10</v>
      </c>
      <c r="M2" s="24" t="s">
        <v>19</v>
      </c>
      <c r="N2" s="24" t="s">
        <v>20</v>
      </c>
      <c r="O2" s="24" t="s">
        <v>21</v>
      </c>
      <c r="P2" s="24" t="s">
        <v>22</v>
      </c>
      <c r="Q2" s="23"/>
      <c r="T2" s="23"/>
    </row>
    <row r="3" spans="1:27" ht="13.9" customHeight="1" x14ac:dyDescent="0.2">
      <c r="A3" s="44">
        <v>42313</v>
      </c>
      <c r="B3" s="59">
        <v>528.41</v>
      </c>
      <c r="D3" s="88" t="s">
        <v>2</v>
      </c>
      <c r="E3" s="88"/>
      <c r="F3" s="88"/>
      <c r="H3" s="4"/>
      <c r="I3" s="54">
        <v>2005</v>
      </c>
      <c r="J3" s="54">
        <v>4.0999999999999996</v>
      </c>
      <c r="M3" s="27" t="s">
        <v>23</v>
      </c>
      <c r="N3" s="29">
        <v>0.31900000000000001</v>
      </c>
      <c r="O3" s="29">
        <v>0.252</v>
      </c>
      <c r="P3" s="31"/>
      <c r="Q3" s="28"/>
      <c r="T3" s="28"/>
    </row>
    <row r="4" spans="1:27" ht="13.9" customHeight="1" x14ac:dyDescent="0.2">
      <c r="A4" s="45">
        <v>42340</v>
      </c>
      <c r="B4" s="42">
        <v>512.4</v>
      </c>
      <c r="D4" s="95" t="s">
        <v>13</v>
      </c>
      <c r="E4" s="95"/>
      <c r="F4" s="95"/>
      <c r="H4" s="4"/>
      <c r="I4" s="54">
        <v>2006</v>
      </c>
      <c r="J4" s="54">
        <v>3.3</v>
      </c>
      <c r="M4" s="27" t="s">
        <v>24</v>
      </c>
      <c r="N4" s="29">
        <v>0.38</v>
      </c>
      <c r="O4" s="29">
        <v>0.3</v>
      </c>
      <c r="P4" s="30">
        <f>(N4/N3)-1</f>
        <v>0.19122257053291536</v>
      </c>
      <c r="Q4" s="28"/>
      <c r="T4" s="28"/>
    </row>
    <row r="5" spans="1:27" ht="15" x14ac:dyDescent="0.2">
      <c r="A5" s="45">
        <v>42376</v>
      </c>
      <c r="B5" s="42">
        <v>533.75</v>
      </c>
      <c r="D5" s="7" t="s">
        <v>3</v>
      </c>
      <c r="E5" s="8">
        <v>2010</v>
      </c>
      <c r="F5" s="9">
        <v>7880</v>
      </c>
      <c r="H5" s="4"/>
      <c r="I5" s="54">
        <v>2007</v>
      </c>
      <c r="J5" s="54">
        <v>2.2999999999999998</v>
      </c>
      <c r="M5" s="27" t="s">
        <v>25</v>
      </c>
      <c r="N5" s="29">
        <v>0.40100000000000002</v>
      </c>
      <c r="O5" s="29">
        <v>0.316</v>
      </c>
      <c r="P5" s="30">
        <f t="shared" ref="P5:P17" si="0">(N5/N4)-1</f>
        <v>5.5263157894736903E-2</v>
      </c>
      <c r="Q5" s="28"/>
      <c r="T5" s="28"/>
    </row>
    <row r="6" spans="1:27" ht="15" x14ac:dyDescent="0.2">
      <c r="A6" s="45">
        <v>42402</v>
      </c>
      <c r="B6" s="41">
        <v>555.1</v>
      </c>
      <c r="D6" s="10" t="s">
        <v>4</v>
      </c>
      <c r="E6" s="11">
        <v>2010</v>
      </c>
      <c r="F6" s="12">
        <v>8454</v>
      </c>
      <c r="H6" s="4"/>
      <c r="I6" s="54">
        <v>2008</v>
      </c>
      <c r="J6" s="54">
        <v>5.8</v>
      </c>
      <c r="M6" s="27" t="s">
        <v>26</v>
      </c>
      <c r="N6" s="29">
        <v>0.42399999999999999</v>
      </c>
      <c r="O6" s="29">
        <v>0.33400000000000002</v>
      </c>
      <c r="P6" s="30">
        <f t="shared" si="0"/>
        <v>5.7356608478802862E-2</v>
      </c>
      <c r="Q6" s="28"/>
      <c r="T6" s="28"/>
    </row>
    <row r="7" spans="1:27" ht="14.65" customHeight="1" x14ac:dyDescent="0.2">
      <c r="A7" s="45">
        <v>42432</v>
      </c>
      <c r="B7" s="42">
        <v>555.1</v>
      </c>
      <c r="D7" s="10" t="s">
        <v>5</v>
      </c>
      <c r="E7" s="11">
        <v>2011</v>
      </c>
      <c r="F7" s="12">
        <v>7297</v>
      </c>
      <c r="H7" s="4"/>
      <c r="I7" s="54">
        <v>2009</v>
      </c>
      <c r="J7" s="54">
        <v>0</v>
      </c>
      <c r="M7" s="27" t="s">
        <v>27</v>
      </c>
      <c r="N7" s="29">
        <v>0.46500000000000002</v>
      </c>
      <c r="O7" s="29">
        <v>0.36599999999999999</v>
      </c>
      <c r="P7" s="30">
        <f t="shared" si="0"/>
        <v>9.6698113207547287E-2</v>
      </c>
      <c r="Q7" s="28"/>
      <c r="T7" s="28"/>
    </row>
    <row r="8" spans="1:27" ht="15" x14ac:dyDescent="0.2">
      <c r="A8" s="45">
        <v>42461</v>
      </c>
      <c r="B8" s="42">
        <v>555.1</v>
      </c>
      <c r="D8" s="13" t="s">
        <v>6</v>
      </c>
      <c r="E8" s="14">
        <v>2011</v>
      </c>
      <c r="F8" s="15">
        <v>7714</v>
      </c>
      <c r="H8" s="4"/>
      <c r="I8" s="54">
        <v>2010</v>
      </c>
      <c r="J8" s="54">
        <v>0</v>
      </c>
      <c r="M8" s="27" t="s">
        <v>28</v>
      </c>
      <c r="N8" s="29">
        <v>0.47799999999999998</v>
      </c>
      <c r="O8" s="29">
        <v>0.376</v>
      </c>
      <c r="P8" s="30">
        <f t="shared" si="0"/>
        <v>2.7956989247311714E-2</v>
      </c>
      <c r="Q8" s="28"/>
      <c r="T8" s="28"/>
    </row>
    <row r="9" spans="1:27" ht="15" x14ac:dyDescent="0.2">
      <c r="A9" s="45">
        <v>42496</v>
      </c>
      <c r="B9" s="42">
        <v>555.1</v>
      </c>
      <c r="D9" s="16" t="s">
        <v>11</v>
      </c>
      <c r="F9" s="17">
        <f>SUM(F5:F8)</f>
        <v>31345</v>
      </c>
      <c r="H9" s="4"/>
      <c r="I9" s="54">
        <v>2011</v>
      </c>
      <c r="J9" s="54">
        <v>3.6</v>
      </c>
      <c r="M9" s="27" t="s">
        <v>29</v>
      </c>
      <c r="N9" s="29">
        <v>0.504</v>
      </c>
      <c r="O9" s="29">
        <v>0.39600000000000002</v>
      </c>
      <c r="P9" s="30">
        <f t="shared" si="0"/>
        <v>5.439330543933063E-2</v>
      </c>
      <c r="Q9" s="28"/>
      <c r="T9" s="28"/>
    </row>
    <row r="10" spans="1:27" ht="15" x14ac:dyDescent="0.2">
      <c r="A10" s="45">
        <v>42524</v>
      </c>
      <c r="B10" s="42">
        <v>571.11</v>
      </c>
      <c r="D10" s="18" t="s">
        <v>12</v>
      </c>
      <c r="E10" s="3"/>
      <c r="F10" s="19">
        <f>F9/52</f>
        <v>602.78846153846155</v>
      </c>
      <c r="G10" s="3" t="s">
        <v>16</v>
      </c>
      <c r="I10" s="55">
        <v>2012</v>
      </c>
      <c r="J10" s="56">
        <v>1.7</v>
      </c>
      <c r="M10" s="27" t="s">
        <v>30</v>
      </c>
      <c r="N10" s="29">
        <v>0.501</v>
      </c>
      <c r="O10" s="29">
        <v>0.39400000000000002</v>
      </c>
      <c r="P10" s="30">
        <f t="shared" si="0"/>
        <v>-5.9523809523809312E-3</v>
      </c>
      <c r="Q10" s="28"/>
      <c r="T10" s="28"/>
    </row>
    <row r="11" spans="1:27" ht="15" x14ac:dyDescent="0.2">
      <c r="A11" s="45">
        <v>42552</v>
      </c>
      <c r="B11" s="42">
        <v>587.13</v>
      </c>
      <c r="F11" t="s">
        <v>17</v>
      </c>
      <c r="G11">
        <v>2013</v>
      </c>
      <c r="H11" s="21">
        <f>($F$10*($J$10/100))+$F$10</f>
        <v>613.03586538461536</v>
      </c>
      <c r="I11" s="55">
        <v>2013</v>
      </c>
      <c r="J11" s="57">
        <v>1.5</v>
      </c>
      <c r="M11" s="27" t="s">
        <v>31</v>
      </c>
      <c r="N11" s="29">
        <v>0.58289999999999997</v>
      </c>
      <c r="O11" s="29">
        <v>0.45839999999999997</v>
      </c>
      <c r="P11" s="30">
        <f t="shared" si="0"/>
        <v>0.16347305389221556</v>
      </c>
      <c r="Q11" s="28"/>
      <c r="T11" s="28"/>
    </row>
    <row r="12" spans="1:27" ht="15" customHeight="1" x14ac:dyDescent="0.2">
      <c r="A12" s="45">
        <v>42587</v>
      </c>
      <c r="B12" s="42">
        <v>587.13</v>
      </c>
      <c r="D12" s="94" t="s">
        <v>45</v>
      </c>
      <c r="E12" s="94"/>
      <c r="F12" s="94"/>
      <c r="G12">
        <v>2014</v>
      </c>
      <c r="H12" s="20">
        <f>($H$11*($J$11/100))+$H$11</f>
        <v>622.23140336538461</v>
      </c>
      <c r="I12" s="55">
        <v>2014</v>
      </c>
      <c r="J12" s="77">
        <v>1.7</v>
      </c>
      <c r="M12" s="27" t="s">
        <v>32</v>
      </c>
      <c r="N12" s="29">
        <v>0.56220000000000003</v>
      </c>
      <c r="O12" s="29">
        <v>0.44209999999999999</v>
      </c>
      <c r="P12" s="30">
        <f t="shared" si="0"/>
        <v>-3.5512094698919139E-2</v>
      </c>
      <c r="Q12" s="28"/>
      <c r="T12" s="28"/>
    </row>
    <row r="13" spans="1:27" ht="15.75" thickBot="1" x14ac:dyDescent="0.25">
      <c r="A13" s="45">
        <v>42615</v>
      </c>
      <c r="B13" s="42"/>
      <c r="D13" s="94"/>
      <c r="E13" s="94"/>
      <c r="F13" s="94"/>
      <c r="G13">
        <v>2015</v>
      </c>
      <c r="H13" s="22">
        <f>($H$12*($J$12/100))+$H$12</f>
        <v>632.80933722259613</v>
      </c>
      <c r="I13" s="75">
        <v>2015</v>
      </c>
      <c r="J13" s="60">
        <v>0</v>
      </c>
      <c r="M13" s="25" t="s">
        <v>33</v>
      </c>
      <c r="N13" s="29">
        <v>0.57699999999999996</v>
      </c>
      <c r="O13" s="29">
        <v>0.45369999999999999</v>
      </c>
      <c r="P13" s="30">
        <f t="shared" si="0"/>
        <v>2.632515119174661E-2</v>
      </c>
      <c r="Q13" s="23"/>
      <c r="T13" s="23"/>
    </row>
    <row r="14" spans="1:27" ht="16.5" thickTop="1" thickBot="1" x14ac:dyDescent="0.3">
      <c r="A14" s="46">
        <v>42650</v>
      </c>
      <c r="B14" s="43"/>
      <c r="D14" s="94"/>
      <c r="E14" s="94"/>
      <c r="F14" s="94"/>
      <c r="G14">
        <v>2016</v>
      </c>
      <c r="H14" s="83">
        <f>($H$13*($J$13/100))+$H$13</f>
        <v>632.80933722259613</v>
      </c>
      <c r="I14" s="81">
        <v>2016</v>
      </c>
      <c r="J14" s="61">
        <v>0</v>
      </c>
      <c r="K14" s="89" t="s">
        <v>50</v>
      </c>
      <c r="M14" s="25" t="s">
        <v>34</v>
      </c>
      <c r="N14" s="29">
        <v>0.56440000000000001</v>
      </c>
      <c r="O14" s="29">
        <v>0.44379999999999997</v>
      </c>
      <c r="P14" s="30">
        <f t="shared" si="0"/>
        <v>-2.1837088388214854E-2</v>
      </c>
      <c r="Q14" s="23"/>
      <c r="T14" s="23"/>
    </row>
    <row r="15" spans="1:27" ht="16.5" thickTop="1" thickBot="1" x14ac:dyDescent="0.3">
      <c r="A15" s="2"/>
      <c r="B15" s="1">
        <f>SUM(B3:B14)</f>
        <v>5540.33</v>
      </c>
      <c r="D15" s="94"/>
      <c r="E15" s="94"/>
      <c r="F15" s="94"/>
      <c r="G15">
        <v>2017</v>
      </c>
      <c r="H15" s="84">
        <f>($H$14*($J$14/100))+$H$14</f>
        <v>632.80933722259613</v>
      </c>
      <c r="I15" s="82">
        <v>2017</v>
      </c>
      <c r="J15" s="76"/>
      <c r="K15" s="89"/>
      <c r="M15" s="25" t="s">
        <v>35</v>
      </c>
      <c r="N15" s="29">
        <v>0.58130000000000004</v>
      </c>
      <c r="O15" s="29">
        <v>0.45669999999999999</v>
      </c>
      <c r="P15" s="30">
        <f t="shared" si="0"/>
        <v>2.9943302622253753E-2</v>
      </c>
      <c r="Q15" s="23"/>
      <c r="T15" s="23"/>
    </row>
    <row r="16" spans="1:27" ht="15" customHeight="1" thickTop="1" x14ac:dyDescent="0.25">
      <c r="A16" s="2" t="s">
        <v>14</v>
      </c>
      <c r="B16" s="51">
        <f>B15/12</f>
        <v>461.69416666666666</v>
      </c>
      <c r="D16" s="94" t="s">
        <v>44</v>
      </c>
      <c r="E16" s="94"/>
      <c r="F16" s="94"/>
      <c r="G16">
        <v>2018</v>
      </c>
      <c r="H16" s="63">
        <f>($H$15*($J$15/100))+$H$15</f>
        <v>632.80933722259613</v>
      </c>
      <c r="I16" s="55">
        <v>2018</v>
      </c>
      <c r="J16" s="62"/>
      <c r="K16" s="89"/>
      <c r="M16" s="25" t="s">
        <v>36</v>
      </c>
      <c r="N16" s="29">
        <v>0.622</v>
      </c>
      <c r="O16" s="29">
        <v>0.48870000000000002</v>
      </c>
      <c r="P16" s="30">
        <f t="shared" si="0"/>
        <v>7.0015482539136364E-2</v>
      </c>
      <c r="Q16" s="23"/>
      <c r="T16" s="23"/>
      <c r="X16" s="33"/>
      <c r="Y16" s="23"/>
      <c r="Z16" s="23"/>
      <c r="AA16" s="23"/>
    </row>
    <row r="17" spans="1:24" ht="15" x14ac:dyDescent="0.25">
      <c r="A17" s="117" t="s">
        <v>15</v>
      </c>
      <c r="B17" s="117"/>
      <c r="D17" s="94"/>
      <c r="E17" s="94"/>
      <c r="F17" s="94"/>
      <c r="G17">
        <v>2019</v>
      </c>
      <c r="H17" s="63">
        <f>($H$16*($J$16/100))+$H$16</f>
        <v>632.80933722259613</v>
      </c>
      <c r="I17" s="55">
        <v>2019</v>
      </c>
      <c r="J17" s="62"/>
      <c r="M17" s="25" t="s">
        <v>38</v>
      </c>
      <c r="N17" s="29">
        <v>0.67259999999999998</v>
      </c>
      <c r="O17" s="29">
        <v>0.52839999999999998</v>
      </c>
      <c r="P17" s="30">
        <f t="shared" si="0"/>
        <v>8.1350482315112549E-2</v>
      </c>
      <c r="Q17" s="23"/>
      <c r="T17" s="23"/>
      <c r="X17" s="23"/>
    </row>
    <row r="18" spans="1:24" ht="15" customHeight="1" x14ac:dyDescent="0.25">
      <c r="A18" s="2"/>
      <c r="B18" s="1"/>
      <c r="D18" s="94"/>
      <c r="E18" s="94"/>
      <c r="F18" s="94"/>
      <c r="G18">
        <v>2020</v>
      </c>
      <c r="H18" s="63">
        <f>($H$17*($J$17/100))+$H$17</f>
        <v>632.80933722259613</v>
      </c>
      <c r="I18" s="55">
        <v>2020</v>
      </c>
      <c r="J18" s="62"/>
      <c r="M18" s="34" t="s">
        <v>40</v>
      </c>
      <c r="N18" s="38">
        <v>0.57310000000000005</v>
      </c>
      <c r="O18" s="38">
        <v>0.45029999999999998</v>
      </c>
      <c r="P18" s="39">
        <f>(N18/N17)-1</f>
        <v>-0.14793339280404394</v>
      </c>
      <c r="Q18" s="35"/>
      <c r="T18" s="23"/>
      <c r="X18" s="23"/>
    </row>
    <row r="19" spans="1:24" ht="15.75" x14ac:dyDescent="0.25">
      <c r="A19" s="109" t="s">
        <v>39</v>
      </c>
      <c r="B19" s="110"/>
      <c r="D19" s="94"/>
      <c r="E19" s="94"/>
      <c r="F19" s="94"/>
      <c r="G19">
        <v>2021</v>
      </c>
      <c r="H19" s="63">
        <f>($H$18*($J$18/100))+$H$18</f>
        <v>632.80933722259613</v>
      </c>
      <c r="I19" s="55">
        <v>2021</v>
      </c>
      <c r="J19" s="62"/>
      <c r="M19" s="32" t="s">
        <v>41</v>
      </c>
      <c r="N19" s="90" t="s">
        <v>42</v>
      </c>
      <c r="O19" s="91"/>
      <c r="P19" s="92"/>
      <c r="Q19" s="23"/>
      <c r="T19" s="23"/>
      <c r="X19" s="23"/>
    </row>
    <row r="20" spans="1:24" ht="15" x14ac:dyDescent="0.2">
      <c r="A20" s="36">
        <v>2012</v>
      </c>
      <c r="B20" s="37">
        <v>662.4</v>
      </c>
      <c r="M20" s="25">
        <v>2012</v>
      </c>
      <c r="N20" s="29">
        <v>0.70489999999999997</v>
      </c>
      <c r="O20" s="29">
        <v>0.55379999999999996</v>
      </c>
      <c r="P20" s="30">
        <f>(N20/N17)-1</f>
        <v>4.8022598870056443E-2</v>
      </c>
      <c r="Q20" s="23"/>
      <c r="T20" s="23"/>
      <c r="X20" s="23"/>
    </row>
    <row r="21" spans="1:24" ht="15" x14ac:dyDescent="0.2">
      <c r="A21" s="36">
        <v>2013</v>
      </c>
      <c r="B21" s="37">
        <v>645.08000000000004</v>
      </c>
      <c r="D21" s="40"/>
      <c r="E21" s="40"/>
      <c r="F21" s="114" t="s">
        <v>37</v>
      </c>
      <c r="G21" s="115"/>
      <c r="H21" s="115"/>
      <c r="I21" s="115"/>
      <c r="J21" s="116"/>
      <c r="M21" s="25">
        <v>2013</v>
      </c>
      <c r="N21" s="29">
        <v>0.71140000000000003</v>
      </c>
      <c r="O21" s="29">
        <v>0.55889999999999995</v>
      </c>
      <c r="P21" s="30">
        <f>(N21/N20)-1</f>
        <v>9.2211661228542852E-3</v>
      </c>
      <c r="Q21" s="23"/>
      <c r="R21" s="23"/>
      <c r="S21" s="23"/>
      <c r="T21" s="23"/>
      <c r="X21" s="23"/>
    </row>
    <row r="22" spans="1:24" ht="15" customHeight="1" thickBot="1" x14ac:dyDescent="0.25">
      <c r="A22" s="36">
        <v>2014</v>
      </c>
      <c r="B22" s="65">
        <f>7460.27/12</f>
        <v>621.68916666666667</v>
      </c>
      <c r="F22" s="113"/>
      <c r="G22" s="113"/>
      <c r="H22" s="113"/>
      <c r="I22" s="118" t="s">
        <v>51</v>
      </c>
      <c r="J22" s="118" t="s">
        <v>52</v>
      </c>
      <c r="M22" s="25">
        <v>2014</v>
      </c>
      <c r="N22" s="29">
        <v>0.71211000000000002</v>
      </c>
      <c r="O22" s="29">
        <v>0.5625</v>
      </c>
      <c r="P22" s="30">
        <f t="shared" ref="P22:P23" si="1">(N22/N21)-1</f>
        <v>9.9803204947979118E-4</v>
      </c>
      <c r="Q22" s="23"/>
      <c r="R22" s="23"/>
      <c r="S22" s="23"/>
      <c r="T22" s="23"/>
      <c r="X22" s="23"/>
    </row>
    <row r="23" spans="1:24" ht="16.5" thickTop="1" thickBot="1" x14ac:dyDescent="0.25">
      <c r="A23" s="71">
        <v>2015</v>
      </c>
      <c r="B23" s="72">
        <v>591.13</v>
      </c>
      <c r="F23" s="113"/>
      <c r="G23" s="113"/>
      <c r="H23" s="113"/>
      <c r="I23" s="118"/>
      <c r="J23" s="118"/>
      <c r="M23" s="25">
        <v>2015</v>
      </c>
      <c r="N23" s="69">
        <v>0.71660000000000001</v>
      </c>
      <c r="O23" s="29">
        <v>0.56610000000000005</v>
      </c>
      <c r="P23" s="30">
        <f t="shared" si="1"/>
        <v>6.3052056564294467E-3</v>
      </c>
      <c r="Q23" s="23"/>
      <c r="R23" s="23"/>
      <c r="S23" s="23"/>
      <c r="T23" s="23"/>
      <c r="U23" s="23"/>
      <c r="V23" s="23"/>
      <c r="W23" s="23"/>
      <c r="X23" s="23"/>
    </row>
    <row r="24" spans="1:24" ht="16.5" thickTop="1" thickBot="1" x14ac:dyDescent="0.25">
      <c r="A24" s="64">
        <v>2016</v>
      </c>
      <c r="B24" s="66">
        <f>B16</f>
        <v>461.69416666666666</v>
      </c>
      <c r="F24" s="113"/>
      <c r="G24" s="113"/>
      <c r="H24" s="113"/>
      <c r="I24" s="118"/>
      <c r="J24" s="118"/>
      <c r="M24" s="67">
        <v>2016</v>
      </c>
      <c r="N24" s="70">
        <v>0.70960000000000001</v>
      </c>
      <c r="O24" s="68">
        <v>0.5605</v>
      </c>
      <c r="P24" s="30">
        <f t="shared" ref="P24" si="2">(N24/N23)-1</f>
        <v>-9.768350544236637E-3</v>
      </c>
      <c r="Q24" s="23"/>
    </row>
    <row r="25" spans="1:24" ht="16.5" thickTop="1" x14ac:dyDescent="0.2">
      <c r="B25" s="1"/>
      <c r="F25" s="113"/>
      <c r="G25" s="113"/>
      <c r="H25" s="113"/>
      <c r="I25" s="118"/>
      <c r="J25" s="118"/>
      <c r="M25" s="98" t="s">
        <v>47</v>
      </c>
      <c r="N25" s="99"/>
      <c r="O25" s="98"/>
      <c r="P25" s="26">
        <f>SUM(P20:P24)</f>
        <v>5.4778652154583329E-2</v>
      </c>
      <c r="Q25" s="23"/>
    </row>
    <row r="26" spans="1:24" ht="15" thickBot="1" x14ac:dyDescent="0.25">
      <c r="B26" s="1"/>
      <c r="F26" s="111" t="s">
        <v>48</v>
      </c>
      <c r="G26" s="111"/>
      <c r="H26" s="111"/>
      <c r="I26" s="73">
        <v>0.66</v>
      </c>
      <c r="J26" s="73">
        <v>0.34</v>
      </c>
      <c r="M26" s="23"/>
      <c r="N26" s="23"/>
      <c r="O26" s="23"/>
      <c r="P26" s="23"/>
      <c r="Q26" s="23"/>
    </row>
    <row r="27" spans="1:24" ht="15.75" thickTop="1" thickBot="1" x14ac:dyDescent="0.25">
      <c r="B27" s="1"/>
      <c r="F27" s="111" t="s">
        <v>49</v>
      </c>
      <c r="G27" s="111"/>
      <c r="H27" s="112"/>
      <c r="I27" s="78">
        <v>0.8</v>
      </c>
      <c r="J27" s="74">
        <v>0.2</v>
      </c>
      <c r="M27" s="97" t="s">
        <v>43</v>
      </c>
      <c r="N27" s="97"/>
      <c r="O27" s="97"/>
      <c r="P27" s="97"/>
      <c r="Q27" s="23"/>
    </row>
    <row r="28" spans="1:24" ht="15.75" thickTop="1" thickBot="1" x14ac:dyDescent="0.25">
      <c r="B28" s="1"/>
      <c r="M28" s="47" t="s">
        <v>41</v>
      </c>
      <c r="N28" s="47" t="s">
        <v>20</v>
      </c>
      <c r="O28" s="47" t="s">
        <v>21</v>
      </c>
      <c r="P28" s="47" t="s">
        <v>22</v>
      </c>
      <c r="Q28" s="23"/>
      <c r="R28" s="23"/>
      <c r="S28" s="23"/>
      <c r="T28" s="23"/>
      <c r="U28" s="23"/>
      <c r="V28" s="23"/>
      <c r="W28" s="23"/>
      <c r="X28" s="23"/>
    </row>
    <row r="29" spans="1:24" ht="15" thickTop="1" x14ac:dyDescent="0.2">
      <c r="B29" s="1"/>
      <c r="D29" s="100" t="s">
        <v>53</v>
      </c>
      <c r="E29" s="101"/>
      <c r="F29" s="101"/>
      <c r="G29" s="101"/>
      <c r="H29" s="101"/>
      <c r="I29" s="101"/>
      <c r="J29" s="102"/>
      <c r="M29" s="48">
        <v>2017</v>
      </c>
      <c r="N29" s="49">
        <f>($N$24*$O$31)+$N$24</f>
        <v>0.67852471458618802</v>
      </c>
      <c r="O29" s="49">
        <f>($O$24*$O$31)+$O$24</f>
        <v>0.53595420310817132</v>
      </c>
      <c r="P29" s="50">
        <f>(N29/N24)-1</f>
        <v>-4.3792679557232206E-2</v>
      </c>
    </row>
    <row r="30" spans="1:24" x14ac:dyDescent="0.2">
      <c r="D30" s="103"/>
      <c r="E30" s="104"/>
      <c r="F30" s="104"/>
      <c r="G30" s="104"/>
      <c r="H30" s="104"/>
      <c r="I30" s="104"/>
      <c r="J30" s="105"/>
    </row>
    <row r="31" spans="1:24" x14ac:dyDescent="0.2">
      <c r="B31" s="1"/>
      <c r="D31" s="103"/>
      <c r="E31" s="104"/>
      <c r="F31" s="104"/>
      <c r="G31" s="104"/>
      <c r="H31" s="104"/>
      <c r="I31" s="104"/>
      <c r="J31" s="105"/>
      <c r="M31" s="58">
        <f>(($B$24-$B$23)/$B$23)*$J$27</f>
        <v>-4.3792679557232199E-2</v>
      </c>
      <c r="N31" s="58">
        <f>(($H$14-$H$13)/$H$13)*I27</f>
        <v>0</v>
      </c>
      <c r="O31" s="58">
        <f>SUM(M31:N31)</f>
        <v>-4.3792679557232199E-2</v>
      </c>
    </row>
    <row r="32" spans="1:24" ht="15" thickBot="1" x14ac:dyDescent="0.25">
      <c r="B32" s="1"/>
      <c r="D32" s="106"/>
      <c r="E32" s="107"/>
      <c r="F32" s="107"/>
      <c r="G32" s="107"/>
      <c r="H32" s="107"/>
      <c r="I32" s="107"/>
      <c r="J32" s="108"/>
      <c r="M32" s="86" t="s">
        <v>54</v>
      </c>
      <c r="N32" s="86" t="s">
        <v>55</v>
      </c>
      <c r="O32" s="86" t="s">
        <v>56</v>
      </c>
    </row>
    <row r="33" spans="1:16" ht="15" thickTop="1" x14ac:dyDescent="0.2">
      <c r="B33" s="1"/>
      <c r="D33" s="79"/>
      <c r="E33" s="79"/>
      <c r="F33" s="79"/>
      <c r="G33" s="79"/>
      <c r="H33" s="79"/>
      <c r="I33" s="79"/>
      <c r="J33" s="79"/>
      <c r="M33" s="86"/>
      <c r="N33" s="86"/>
      <c r="O33" s="86"/>
    </row>
    <row r="34" spans="1:16" x14ac:dyDescent="0.2">
      <c r="B34" s="1"/>
      <c r="M34" s="86"/>
      <c r="N34" s="86"/>
      <c r="O34" s="86"/>
    </row>
    <row r="35" spans="1:16" ht="14.25" customHeight="1" x14ac:dyDescent="0.2">
      <c r="A35" s="85" t="s">
        <v>57</v>
      </c>
      <c r="B35" s="85"/>
      <c r="C35" s="85"/>
      <c r="D35" s="85"/>
      <c r="E35" s="85"/>
      <c r="F35" s="85"/>
      <c r="G35" s="85"/>
      <c r="H35" s="85"/>
      <c r="I35" s="85"/>
      <c r="J35" s="85"/>
      <c r="K35" s="85"/>
      <c r="L35" s="85"/>
      <c r="M35" s="85"/>
      <c r="N35" s="85"/>
      <c r="O35" s="85"/>
      <c r="P35" s="85"/>
    </row>
    <row r="36" spans="1:16" x14ac:dyDescent="0.2">
      <c r="A36" s="85"/>
      <c r="B36" s="85"/>
      <c r="C36" s="85"/>
      <c r="D36" s="85"/>
      <c r="E36" s="85"/>
      <c r="F36" s="85"/>
      <c r="G36" s="85"/>
      <c r="H36" s="85"/>
      <c r="I36" s="85"/>
      <c r="J36" s="85"/>
      <c r="K36" s="85"/>
      <c r="L36" s="85"/>
      <c r="M36" s="85"/>
      <c r="N36" s="85"/>
      <c r="O36" s="85"/>
      <c r="P36" s="85"/>
    </row>
    <row r="37" spans="1:16" x14ac:dyDescent="0.2">
      <c r="A37" s="85"/>
      <c r="B37" s="85"/>
      <c r="C37" s="85"/>
      <c r="D37" s="85"/>
      <c r="E37" s="85"/>
      <c r="F37" s="85"/>
      <c r="G37" s="85"/>
      <c r="H37" s="85"/>
      <c r="I37" s="85"/>
      <c r="J37" s="85"/>
      <c r="K37" s="85"/>
      <c r="L37" s="85"/>
      <c r="M37" s="85"/>
      <c r="N37" s="85"/>
      <c r="O37" s="85"/>
      <c r="P37" s="85"/>
    </row>
    <row r="38" spans="1:16" x14ac:dyDescent="0.2">
      <c r="B38" s="1"/>
    </row>
    <row r="39" spans="1:16" x14ac:dyDescent="0.2">
      <c r="A39" s="80">
        <f>$N$24*((($B$24-$B$23)/$B$23*$J$27)+(($H$15-$H$14)/$H$14*$I$27))+$N$24</f>
        <v>0.67852471458618802</v>
      </c>
      <c r="B39" s="1"/>
    </row>
    <row r="40" spans="1:16" x14ac:dyDescent="0.2">
      <c r="B40" s="1"/>
    </row>
    <row r="41" spans="1:16" x14ac:dyDescent="0.2">
      <c r="B41" s="1"/>
    </row>
    <row r="42" spans="1:16" x14ac:dyDescent="0.2">
      <c r="B42" s="1"/>
    </row>
    <row r="43" spans="1:16" x14ac:dyDescent="0.2">
      <c r="B43" s="1"/>
    </row>
    <row r="44" spans="1:16" x14ac:dyDescent="0.2">
      <c r="B44" s="1"/>
    </row>
    <row r="45" spans="1:16" x14ac:dyDescent="0.2">
      <c r="B45" s="1"/>
    </row>
    <row r="46" spans="1:16" x14ac:dyDescent="0.2">
      <c r="B46" s="1"/>
    </row>
    <row r="47" spans="1:16" x14ac:dyDescent="0.2">
      <c r="B47" s="1"/>
    </row>
    <row r="48" spans="1:16" x14ac:dyDescent="0.2">
      <c r="B48" s="1"/>
    </row>
    <row r="49" spans="2:2" x14ac:dyDescent="0.2">
      <c r="B49" s="1"/>
    </row>
    <row r="50" spans="2:2" x14ac:dyDescent="0.2">
      <c r="B50" s="1"/>
    </row>
    <row r="51" spans="2:2" x14ac:dyDescent="0.2">
      <c r="B51" s="1"/>
    </row>
    <row r="52" spans="2:2" x14ac:dyDescent="0.2">
      <c r="B52" s="1"/>
    </row>
    <row r="53" spans="2:2" x14ac:dyDescent="0.2">
      <c r="B53" s="1"/>
    </row>
    <row r="54" spans="2:2" x14ac:dyDescent="0.2">
      <c r="B54" s="1"/>
    </row>
    <row r="55" spans="2:2" x14ac:dyDescent="0.2">
      <c r="B55" s="1"/>
    </row>
    <row r="56" spans="2:2" x14ac:dyDescent="0.2">
      <c r="B56" s="1"/>
    </row>
    <row r="57" spans="2:2" x14ac:dyDescent="0.2">
      <c r="B57" s="1"/>
    </row>
    <row r="58" spans="2:2" x14ac:dyDescent="0.2">
      <c r="B58" s="1"/>
    </row>
    <row r="59" spans="2:2" x14ac:dyDescent="0.2">
      <c r="B59" s="1"/>
    </row>
    <row r="60" spans="2:2" x14ac:dyDescent="0.2">
      <c r="B60" s="1"/>
    </row>
    <row r="61" spans="2:2" x14ac:dyDescent="0.2">
      <c r="B61" s="1"/>
    </row>
    <row r="62" spans="2:2" x14ac:dyDescent="0.2">
      <c r="B62" s="1"/>
    </row>
    <row r="63" spans="2:2" x14ac:dyDescent="0.2">
      <c r="B63" s="1"/>
    </row>
    <row r="64" spans="2:2" x14ac:dyDescent="0.2">
      <c r="B64" s="1"/>
    </row>
    <row r="65" spans="2:2" x14ac:dyDescent="0.2">
      <c r="B65" s="1"/>
    </row>
    <row r="66" spans="2:2" x14ac:dyDescent="0.2">
      <c r="B66" s="1"/>
    </row>
    <row r="67" spans="2:2" x14ac:dyDescent="0.2">
      <c r="B67" s="1"/>
    </row>
    <row r="68" spans="2:2" x14ac:dyDescent="0.2">
      <c r="B68" s="1"/>
    </row>
    <row r="69" spans="2:2" x14ac:dyDescent="0.2">
      <c r="B69" s="1"/>
    </row>
    <row r="70" spans="2:2" x14ac:dyDescent="0.2">
      <c r="B70" s="1"/>
    </row>
    <row r="71" spans="2:2" x14ac:dyDescent="0.2">
      <c r="B71" s="1"/>
    </row>
    <row r="72" spans="2:2" x14ac:dyDescent="0.2">
      <c r="B72" s="1"/>
    </row>
    <row r="73" spans="2:2" x14ac:dyDescent="0.2">
      <c r="B73" s="1"/>
    </row>
    <row r="74" spans="2:2" x14ac:dyDescent="0.2">
      <c r="B74" s="1"/>
    </row>
    <row r="75" spans="2:2" x14ac:dyDescent="0.2">
      <c r="B75" s="1"/>
    </row>
    <row r="76" spans="2:2" x14ac:dyDescent="0.2">
      <c r="B76" s="1"/>
    </row>
  </sheetData>
  <sheetProtection selectLockedCells="1"/>
  <mergeCells count="24">
    <mergeCell ref="A17:B17"/>
    <mergeCell ref="I22:I25"/>
    <mergeCell ref="J22:J25"/>
    <mergeCell ref="F27:H27"/>
    <mergeCell ref="F26:H26"/>
    <mergeCell ref="F22:H25"/>
    <mergeCell ref="F21:J21"/>
    <mergeCell ref="D16:F19"/>
    <mergeCell ref="A35:P37"/>
    <mergeCell ref="M32:M34"/>
    <mergeCell ref="N32:N34"/>
    <mergeCell ref="O32:O34"/>
    <mergeCell ref="H1:J1"/>
    <mergeCell ref="D3:F3"/>
    <mergeCell ref="K14:K16"/>
    <mergeCell ref="N19:P19"/>
    <mergeCell ref="M1:P1"/>
    <mergeCell ref="D12:F15"/>
    <mergeCell ref="D4:F4"/>
    <mergeCell ref="A1:F1"/>
    <mergeCell ref="M27:P27"/>
    <mergeCell ref="M25:O25"/>
    <mergeCell ref="D29:J32"/>
    <mergeCell ref="A19:B19"/>
  </mergeCells>
  <hyperlinks>
    <hyperlink ref="H2" r:id="rId1"/>
  </hyperlinks>
  <printOptions horizontalCentered="1"/>
  <pageMargins left="0" right="0" top="1" bottom="0.75" header="0.5" footer="0.5"/>
  <pageSetup paperSize="5" scale="81" orientation="landscape" r:id="rId2"/>
  <headerFooter>
    <oddHeader>&amp;F</oddHeader>
    <oddFooter>&amp;L&amp;BState of Wisconsin Confidential&amp;B&amp;C&amp;D&amp;RPage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State of Wisconsin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endreg</dc:creator>
  <cp:lastModifiedBy>Goff, William - DOA</cp:lastModifiedBy>
  <cp:lastPrinted>2016-08-15T12:56:03Z</cp:lastPrinted>
  <dcterms:created xsi:type="dcterms:W3CDTF">2012-01-03T16:29:52Z</dcterms:created>
  <dcterms:modified xsi:type="dcterms:W3CDTF">2016-08-18T16:38:21Z</dcterms:modified>
</cp:coreProperties>
</file>